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ivat\Solåsen Vel\Regnskap\2017\"/>
    </mc:Choice>
  </mc:AlternateContent>
  <bookViews>
    <workbookView xWindow="0" yWindow="0" windowWidth="23040" windowHeight="8808"/>
  </bookViews>
  <sheets>
    <sheet name="Regnskap 2017" sheetId="1" r:id="rId1"/>
    <sheet name="Regnskap vs budsjett 2017" sheetId="6" r:id="rId2"/>
    <sheet name="Regnskap Sameiet Solåsen VA " sheetId="5" r:id="rId3"/>
    <sheet name="Busjett 2018" sheetId="2" r:id="rId4"/>
    <sheet name="Medlemsliste" sheetId="4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B24" i="2"/>
  <c r="B6" i="2" l="1"/>
  <c r="D30" i="6"/>
  <c r="C30" i="6"/>
  <c r="D11" i="6"/>
  <c r="D32" i="6" s="1"/>
  <c r="D36" i="6" s="1"/>
  <c r="D37" i="6" s="1"/>
  <c r="C7" i="6"/>
  <c r="C6" i="6"/>
  <c r="C11" i="6" l="1"/>
  <c r="C32" i="6" s="1"/>
  <c r="C36" i="6" s="1"/>
  <c r="C37" i="6" s="1"/>
  <c r="C5" i="5"/>
  <c r="C9" i="5" s="1"/>
  <c r="C10" i="5" l="1"/>
  <c r="B8" i="2" l="1"/>
  <c r="C40" i="1"/>
  <c r="C41" i="1"/>
  <c r="C47" i="1" s="1"/>
  <c r="C4" i="1"/>
  <c r="C3" i="1"/>
  <c r="C17" i="1"/>
  <c r="B26" i="2" l="1"/>
  <c r="B30" i="2" s="1"/>
  <c r="B31" i="2" s="1"/>
  <c r="C8" i="1"/>
  <c r="C46" i="1" l="1"/>
  <c r="C48" i="1" s="1"/>
</calcChain>
</file>

<file path=xl/sharedStrings.xml><?xml version="1.0" encoding="utf-8"?>
<sst xmlns="http://schemas.openxmlformats.org/spreadsheetml/2006/main" count="315" uniqueCount="272">
  <si>
    <t>INNTEKTER</t>
  </si>
  <si>
    <t>Medlemskontigent</t>
  </si>
  <si>
    <t>Norsk tipping</t>
  </si>
  <si>
    <t>Moms refusjon</t>
  </si>
  <si>
    <t>Renter bank</t>
  </si>
  <si>
    <t>Sum inntekter</t>
  </si>
  <si>
    <t>KOSTNADER</t>
  </si>
  <si>
    <t>Norsk folkehjelp husleie julebord 2016</t>
  </si>
  <si>
    <t>Norgesnett strøm</t>
  </si>
  <si>
    <t>Servering årsmøte 2017</t>
  </si>
  <si>
    <t>Kontingent Vellenes Fellesorganisasjon</t>
  </si>
  <si>
    <t>Materialer bosshus</t>
  </si>
  <si>
    <t>Skolund Gård snørydding</t>
  </si>
  <si>
    <t>Pro Isp Domene Solåsen Vel</t>
  </si>
  <si>
    <t>Transport i forbindelse med bosshus</t>
  </si>
  <si>
    <t>Forsinkelsesrenter ifbm strøm</t>
  </si>
  <si>
    <t>Servering mm dugnad</t>
  </si>
  <si>
    <t xml:space="preserve">Paryttelt </t>
  </si>
  <si>
    <t>Norsk folkehjelp husleie julebord 2017</t>
  </si>
  <si>
    <t>Julebord 2017. Velkomstdrikke</t>
  </si>
  <si>
    <t>IB bank 01.01.17</t>
  </si>
  <si>
    <t>Inntekter</t>
  </si>
  <si>
    <t>Utgifter</t>
  </si>
  <si>
    <t>UB bank 31.12.17</t>
  </si>
  <si>
    <t xml:space="preserve">Sum kostnader </t>
  </si>
  <si>
    <t>Kostnader</t>
  </si>
  <si>
    <t>Datanettverk</t>
  </si>
  <si>
    <t>Leie Tveit skole årsmøte 2017</t>
  </si>
  <si>
    <t>Omkostninger bank</t>
  </si>
  <si>
    <t>Norsk Tipping Grasrotandel</t>
  </si>
  <si>
    <t xml:space="preserve">Strøm </t>
  </si>
  <si>
    <t>Årsmøte (servering+husleie)</t>
  </si>
  <si>
    <t xml:space="preserve">Dugnad </t>
  </si>
  <si>
    <t>Datakostnader</t>
  </si>
  <si>
    <t>Velforbundet</t>
  </si>
  <si>
    <t>Brøyting</t>
  </si>
  <si>
    <t>Julebord</t>
  </si>
  <si>
    <t>Lysfest</t>
  </si>
  <si>
    <t>Sum kostnader</t>
  </si>
  <si>
    <t>Vedlikehold lekeplass</t>
  </si>
  <si>
    <t>Bosshus</t>
  </si>
  <si>
    <t>Medlemsliste Solåsen Vel</t>
  </si>
  <si>
    <t>Ant.</t>
  </si>
  <si>
    <t>Husnr.</t>
  </si>
  <si>
    <t>Navn:</t>
  </si>
  <si>
    <t>Telefon:</t>
  </si>
  <si>
    <t>E-post</t>
  </si>
  <si>
    <t>Tomt:</t>
  </si>
  <si>
    <t>Bnr.</t>
  </si>
  <si>
    <t>Robert K. Dolietis &amp; Anette Sundal</t>
  </si>
  <si>
    <t>909 26 162 / 951 79 326</t>
  </si>
  <si>
    <t>dolrob@gmail.com / anette@dolietis.com</t>
  </si>
  <si>
    <t>Hoa M. Hua &amp; Khoa Duong</t>
  </si>
  <si>
    <t>909 38 086 / 990 27 370</t>
  </si>
  <si>
    <t>hoahua@gmail.com / kho.norge@gmail.com</t>
  </si>
  <si>
    <t>Benedicte Jensen &amp; Svein Olav Aidijervi</t>
  </si>
  <si>
    <t>958 27 917 / 938 72 497</t>
  </si>
  <si>
    <t>Benedicte455/@hotmail.com/SveinAidijervi@ghotmail.com</t>
  </si>
  <si>
    <t>Christine Uppheim &amp; Espen Uppheim</t>
  </si>
  <si>
    <t>970 11 269 / 900 82 779</t>
  </si>
  <si>
    <t>cuppheim@online.no / euppheim@online.no</t>
  </si>
  <si>
    <t>Stian Tangseth &amp; Ann-Cathrin Tangseth</t>
  </si>
  <si>
    <t>402 99 861 / 450 48 186</t>
  </si>
  <si>
    <t>stangseth@yahoo.no / acltangseth@yahoo.no</t>
  </si>
  <si>
    <t>Eva Slengesol &amp; Kenneth Slengesol</t>
  </si>
  <si>
    <t>997 38 188 / 990 93 394</t>
  </si>
  <si>
    <t>evaslengesol@live.no / kennethslengesol@live.no</t>
  </si>
  <si>
    <t>Bente Myhre &amp; Vegard Dale</t>
  </si>
  <si>
    <t>482 56 033</t>
  </si>
  <si>
    <t>vegdale@online.no</t>
  </si>
  <si>
    <t>Lene Engelsen Vikøyr &amp; Kenneth Vikøyr</t>
  </si>
  <si>
    <t>909 72 517 / 951 82 433</t>
  </si>
  <si>
    <t>lene@boetablering.no / kenneth@butikk-support.no</t>
  </si>
  <si>
    <t>9A</t>
  </si>
  <si>
    <t>Marita Østervold  &amp; Gøran Slengesol</t>
  </si>
  <si>
    <t xml:space="preserve">976 07 108 / 950 65 556 </t>
  </si>
  <si>
    <t>marita_ost@hotmail.com / gslengesol@hotmail.com</t>
  </si>
  <si>
    <t>575 S1</t>
  </si>
  <si>
    <t>9B</t>
  </si>
  <si>
    <t>Bjørn T Johannessen / Lisa Champa Juvik</t>
  </si>
  <si>
    <t>952 65 914/932 11 454</t>
  </si>
  <si>
    <t>bjorn.johannessen@spv.no</t>
  </si>
  <si>
    <t>575 S2</t>
  </si>
  <si>
    <t>Siren Tveitnes &amp; Lars Eliassen</t>
  </si>
  <si>
    <t>936 09 823 / 901 62 633</t>
  </si>
  <si>
    <t>stveitnes@hotmail.com / lars_eliassen@hotmail.com</t>
  </si>
  <si>
    <t>11A</t>
  </si>
  <si>
    <t>Tim Helge Sætre</t>
  </si>
  <si>
    <t>970 40 870</t>
  </si>
  <si>
    <t>tim@larsjonsson.no</t>
  </si>
  <si>
    <t>8A</t>
  </si>
  <si>
    <t>574 S1</t>
  </si>
  <si>
    <t>11B</t>
  </si>
  <si>
    <t>Jan-Arvid Olsen &amp; Line Olsen Borge</t>
  </si>
  <si>
    <t>468 88 889 / 957 06 689</t>
  </si>
  <si>
    <t>jan@nvb.no / lineborge@hotmail.com</t>
  </si>
  <si>
    <t>8B</t>
  </si>
  <si>
    <t>574 S2</t>
  </si>
  <si>
    <t>Cathrine Eltvik &amp; Frode Røte</t>
  </si>
  <si>
    <t>918 81 983 / 990 96 280</t>
  </si>
  <si>
    <t>cathrine.eltvik@gmail.com /frode_roete@hotmail.com</t>
  </si>
  <si>
    <t>13A</t>
  </si>
  <si>
    <t>Silje Karin Skogen &amp; Tor Ivar Hystad</t>
  </si>
  <si>
    <t xml:space="preserve">402 24 021 </t>
  </si>
  <si>
    <t>torivar.hystad@gmail.com</t>
  </si>
  <si>
    <t>7A</t>
  </si>
  <si>
    <t>573 S1</t>
  </si>
  <si>
    <t>13B</t>
  </si>
  <si>
    <t>Lene Haaland &amp; Roger Ødegård</t>
  </si>
  <si>
    <t xml:space="preserve">473 48 722 </t>
  </si>
  <si>
    <t>lene_haaland@yahoo.no / roger_mail@me.com</t>
  </si>
  <si>
    <t>7B</t>
  </si>
  <si>
    <t>573 S2</t>
  </si>
  <si>
    <t>Hans Weiseth &amp; Elin Slaatreim</t>
  </si>
  <si>
    <t>915 50 931</t>
  </si>
  <si>
    <t>hans.weiseth@sf-nett.no / elin@mediateam.no</t>
  </si>
  <si>
    <t>Linn K. Solbakken &amp; Asbjørn Andersen</t>
  </si>
  <si>
    <t>920 16 311 / 919 16 634</t>
  </si>
  <si>
    <t>lksolbakken@hotmail.com / assa1@online.no</t>
  </si>
  <si>
    <t>Frank Grahl &amp; Tove Grahl</t>
  </si>
  <si>
    <t>414 24 230</t>
  </si>
  <si>
    <t>frankgrahl@hotmail.no??</t>
  </si>
  <si>
    <t>Hazel M. Eidem &amp; Bjarne Uglehus</t>
  </si>
  <si>
    <t>971 94 328 / 957 98 678</t>
  </si>
  <si>
    <t>haze-ei@online.no / bjar-ug@online.no</t>
  </si>
  <si>
    <t>Kristina Lisicina/Roger Sletten</t>
  </si>
  <si>
    <t>913 94 927 / 482 23 745</t>
  </si>
  <si>
    <t>lisicina-k@hotmail.com</t>
  </si>
  <si>
    <t>Berit Felde &amp; Leif Nøttestad</t>
  </si>
  <si>
    <t>926 20 514 / 992 27 025</t>
  </si>
  <si>
    <t>berit.felde@gmail.com / leif.nottestad@imr.no</t>
  </si>
  <si>
    <t>21A</t>
  </si>
  <si>
    <t>Ina Marie Schau Johansen</t>
  </si>
  <si>
    <t>418 09 248</t>
  </si>
  <si>
    <t>ina_msj@hotmail.com</t>
  </si>
  <si>
    <t>18A</t>
  </si>
  <si>
    <t>579 S1</t>
  </si>
  <si>
    <t>21B</t>
  </si>
  <si>
    <t>Stian Faugstad &amp; Cecilie Misje</t>
  </si>
  <si>
    <t>416 61 856</t>
  </si>
  <si>
    <t>stian_faugstad@hotmail.com</t>
  </si>
  <si>
    <t>18B</t>
  </si>
  <si>
    <t>579 S2</t>
  </si>
  <si>
    <t>Irum Imtiaz &amp; Malik Imtiaz</t>
  </si>
  <si>
    <t>900 31 630 / 975 00 218</t>
  </si>
  <si>
    <t>imtiaz@online.no / irimtiaz@online.no</t>
  </si>
  <si>
    <t>23A</t>
  </si>
  <si>
    <t>Therese Veronica Heggernes Rademacher</t>
  </si>
  <si>
    <t>19A</t>
  </si>
  <si>
    <t>583 S1</t>
  </si>
  <si>
    <t>23B</t>
  </si>
  <si>
    <t>24A</t>
  </si>
  <si>
    <t>Sharon Kalve &amp; Torbjørn Kalve</t>
  </si>
  <si>
    <t>954 55 660 / 905 32 344</t>
  </si>
  <si>
    <t>sharon.kalve@imr.no / torbjoern.kalve@imr.no</t>
  </si>
  <si>
    <t>22A</t>
  </si>
  <si>
    <t>610 S1</t>
  </si>
  <si>
    <t>24B</t>
  </si>
  <si>
    <t>Sylvia M. Strand &amp; Oddbjørn Jensen</t>
  </si>
  <si>
    <t>952 57 243 / 414 19 856</t>
  </si>
  <si>
    <t>sylviamstrand@live.no / oddbjorn@yahoo.no</t>
  </si>
  <si>
    <t>22B</t>
  </si>
  <si>
    <t>610 S2</t>
  </si>
  <si>
    <t>25A</t>
  </si>
  <si>
    <t>Loryn Myran</t>
  </si>
  <si>
    <t>472 89 779</t>
  </si>
  <si>
    <t>rojdin_mir@hotmail.com</t>
  </si>
  <si>
    <t>20A</t>
  </si>
  <si>
    <t>584 S1</t>
  </si>
  <si>
    <t>25B</t>
  </si>
  <si>
    <t>Kari Didriksen</t>
  </si>
  <si>
    <t>993 13 485</t>
  </si>
  <si>
    <t>kd@toreeide.no</t>
  </si>
  <si>
    <t>20B</t>
  </si>
  <si>
    <t>584 S2</t>
  </si>
  <si>
    <t>26A</t>
  </si>
  <si>
    <t>Elisabeth Kristoffersen &amp; Bjørn Skålevik</t>
  </si>
  <si>
    <t>975 49 975</t>
  </si>
  <si>
    <t>bjornmagnus@gmail.com</t>
  </si>
  <si>
    <t>609 S1</t>
  </si>
  <si>
    <t>26B</t>
  </si>
  <si>
    <t>Stig Ove Haarbert &amp; Maria Samnøy</t>
  </si>
  <si>
    <t>402 00 871 / 414 78 455</t>
  </si>
  <si>
    <t>stigoh@gmail.com / msamnoy@gmail.com</t>
  </si>
  <si>
    <t>609 S2</t>
  </si>
  <si>
    <t>28A</t>
  </si>
  <si>
    <t>Irene Thorstensen &amp; Arild Thorstensen</t>
  </si>
  <si>
    <t>922 94 569 / 56 14 37 87</t>
  </si>
  <si>
    <t>arthorst@online.no</t>
  </si>
  <si>
    <t>614 S1</t>
  </si>
  <si>
    <t>28B</t>
  </si>
  <si>
    <t>Laila Kallekleiv</t>
  </si>
  <si>
    <t>614 S2</t>
  </si>
  <si>
    <t xml:space="preserve">30A </t>
  </si>
  <si>
    <t>Jan Christian Huus</t>
  </si>
  <si>
    <t>955 56 300</t>
  </si>
  <si>
    <t>613 S1</t>
  </si>
  <si>
    <t>30B</t>
  </si>
  <si>
    <t>Bente W. Svendsen &amp; Nikolai Stormark</t>
  </si>
  <si>
    <t>958 55 101 / 917 57 993</t>
  </si>
  <si>
    <t>Monica M. Nag &amp; Ole Kristian Nag</t>
  </si>
  <si>
    <t>980 04 424 /930 41 773</t>
  </si>
  <si>
    <t>monica.m.nag@gmail.com / okn@kluge.no</t>
  </si>
  <si>
    <t>Kjell Inge Trangedal &amp; Christine Vindenes</t>
  </si>
  <si>
    <t>990 94 091 / 936 38 888</t>
  </si>
  <si>
    <t>cvindenes@gmail.com /kjtangedal@gmail.com</t>
  </si>
  <si>
    <t>Verifisert 01.01.2018</t>
  </si>
  <si>
    <t>Bjørn Andersen</t>
  </si>
  <si>
    <t>478 14 583</t>
  </si>
  <si>
    <t>andersenbjorn77@gmail.com</t>
  </si>
  <si>
    <t>Verktøysbod</t>
  </si>
  <si>
    <t>St. Hansfeiring ( inkl nytt telt)</t>
  </si>
  <si>
    <t>4 medlemskontigenter er ikke betalt i 2017</t>
  </si>
  <si>
    <t>Resultat 2017</t>
  </si>
  <si>
    <t>RESULTAT 2018</t>
  </si>
  <si>
    <t>Strøm</t>
  </si>
  <si>
    <t>Årsmøte</t>
  </si>
  <si>
    <t>Velforening</t>
  </si>
  <si>
    <t>Snørydding</t>
  </si>
  <si>
    <t>Dugnad</t>
  </si>
  <si>
    <t>St.hans</t>
  </si>
  <si>
    <t>Lønnskrav</t>
  </si>
  <si>
    <t xml:space="preserve">Renter </t>
  </si>
  <si>
    <t>Gangvei Romledalen</t>
  </si>
  <si>
    <t>Julebord. Tallerker mm</t>
  </si>
  <si>
    <t>Bilag 1</t>
  </si>
  <si>
    <t>Bilag 2</t>
  </si>
  <si>
    <t>Bilag 3</t>
  </si>
  <si>
    <t>Bilag 4</t>
  </si>
  <si>
    <t>Bilag 5</t>
  </si>
  <si>
    <t>Bilag 6</t>
  </si>
  <si>
    <t>Bilag 7</t>
  </si>
  <si>
    <t>Bilag 8</t>
  </si>
  <si>
    <t>Bilag 9</t>
  </si>
  <si>
    <t>Bilag 10</t>
  </si>
  <si>
    <t>Bilag 11</t>
  </si>
  <si>
    <t>Bilag 12</t>
  </si>
  <si>
    <t>Bilag 13</t>
  </si>
  <si>
    <t>Bilag 14</t>
  </si>
  <si>
    <t>Bilag 15</t>
  </si>
  <si>
    <t>Bilag 16</t>
  </si>
  <si>
    <t>Bilag 17</t>
  </si>
  <si>
    <t>Bilag 18</t>
  </si>
  <si>
    <t>Bilag 19</t>
  </si>
  <si>
    <t>Bilag 20</t>
  </si>
  <si>
    <t>Bilag 21</t>
  </si>
  <si>
    <t>Bilag 22</t>
  </si>
  <si>
    <t>Bilag 23</t>
  </si>
  <si>
    <t>Bilag 24</t>
  </si>
  <si>
    <t>Bilag 25</t>
  </si>
  <si>
    <t>Bilag 26</t>
  </si>
  <si>
    <t>Bilag 27</t>
  </si>
  <si>
    <t>Bilag 28</t>
  </si>
  <si>
    <t>Bilag 29</t>
  </si>
  <si>
    <t>Midlertidig utlegg i forbindelse med overtagelse av VA</t>
  </si>
  <si>
    <t>REGNSKAP SOLÅSEN VEL 2017</t>
  </si>
  <si>
    <t>REGNSKAP SAMEIE SOLÅSEN VA 2017</t>
  </si>
  <si>
    <t>REGNSKAP</t>
  </si>
  <si>
    <t>BUDSJETT</t>
  </si>
  <si>
    <t>Sum kosntader</t>
  </si>
  <si>
    <t>Diverse (strøm, data osv)</t>
  </si>
  <si>
    <t>RESULTAT</t>
  </si>
  <si>
    <t>IB BANK 01.01.17</t>
  </si>
  <si>
    <t>UB BANK 31.12.17</t>
  </si>
  <si>
    <t>SOLÅSEN VEL ÅR 2017</t>
  </si>
  <si>
    <t>FORSLAG BUDSJETT 2018</t>
  </si>
  <si>
    <t>Ib bank 01.01.18</t>
  </si>
  <si>
    <t>Resultat 2018</t>
  </si>
  <si>
    <t>Ub bank 31.12.18</t>
  </si>
  <si>
    <t>Roar Spord + samboer</t>
  </si>
  <si>
    <t>2 av medlemskontigentene er betalt i januar 2018</t>
  </si>
  <si>
    <t>Speil ved postkassene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</si>
</sst>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4">
    <xf numFmtId="0" fontId="0" fillId="0" borderId="0" xfId="0"/>
    <xf numFmtId="4" fontId="0" fillId="0" borderId="0" xfId="0" applyNumberFormat="1"/>
    <xf numFmtId="0" fontId="2" fillId="0" borderId="0" xfId="0" applyFont="1"/>
    <xf numFmtId="0" fontId="1" fillId="0" borderId="0" xfId="0" applyFont="1"/>
    <xf numFmtId="0" fontId="0" fillId="0" borderId="1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 applyAlignment="1">
      <alignment horizontal="center"/>
    </xf>
    <xf numFmtId="0" fontId="1" fillId="0" borderId="13" xfId="0" applyFont="1" applyBorder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14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16" xfId="0" applyFont="1" applyBorder="1"/>
    <xf numFmtId="0" fontId="0" fillId="0" borderId="16" xfId="0" applyBorder="1"/>
    <xf numFmtId="0" fontId="5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7" fillId="0" borderId="13" xfId="1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0" xfId="0" applyFont="1" applyFill="1"/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 applyAlignment="1">
      <alignment horizontal="center"/>
    </xf>
    <xf numFmtId="0" fontId="0" fillId="0" borderId="0" xfId="0" applyFill="1"/>
    <xf numFmtId="0" fontId="2" fillId="0" borderId="2" xfId="0" applyFont="1" applyBorder="1"/>
    <xf numFmtId="4" fontId="0" fillId="0" borderId="3" xfId="0" applyNumberFormat="1" applyBorder="1"/>
    <xf numFmtId="0" fontId="0" fillId="0" borderId="4" xfId="0" applyBorder="1"/>
    <xf numFmtId="0" fontId="0" fillId="0" borderId="0" xfId="0" applyBorder="1"/>
    <xf numFmtId="4" fontId="0" fillId="0" borderId="5" xfId="0" applyNumberFormat="1" applyBorder="1"/>
    <xf numFmtId="0" fontId="5" fillId="0" borderId="0" xfId="0" applyFont="1" applyBorder="1"/>
    <xf numFmtId="4" fontId="5" fillId="0" borderId="5" xfId="0" applyNumberFormat="1" applyFont="1" applyBorder="1"/>
    <xf numFmtId="4" fontId="5" fillId="0" borderId="5" xfId="0" quotePrefix="1" applyNumberFormat="1" applyFont="1" applyBorder="1"/>
    <xf numFmtId="4" fontId="0" fillId="0" borderId="8" xfId="0" applyNumberFormat="1" applyBorder="1"/>
    <xf numFmtId="0" fontId="2" fillId="0" borderId="4" xfId="0" applyFont="1" applyBorder="1"/>
    <xf numFmtId="0" fontId="2" fillId="0" borderId="7" xfId="0" applyFont="1" applyBorder="1"/>
    <xf numFmtId="4" fontId="2" fillId="0" borderId="8" xfId="0" applyNumberFormat="1" applyFont="1" applyBorder="1"/>
    <xf numFmtId="4" fontId="0" fillId="0" borderId="5" xfId="0" applyNumberFormat="1" applyBorder="1" applyAlignment="1">
      <alignment horizontal="center"/>
    </xf>
    <xf numFmtId="3" fontId="0" fillId="0" borderId="0" xfId="0" applyNumberFormat="1"/>
    <xf numFmtId="0" fontId="2" fillId="0" borderId="1" xfId="0" applyFont="1" applyBorder="1"/>
    <xf numFmtId="0" fontId="2" fillId="0" borderId="0" xfId="0" applyFont="1" applyBorder="1"/>
    <xf numFmtId="4" fontId="2" fillId="0" borderId="5" xfId="0" applyNumberFormat="1" applyFont="1" applyBorder="1"/>
    <xf numFmtId="0" fontId="2" fillId="0" borderId="6" xfId="0" applyFont="1" applyBorder="1"/>
    <xf numFmtId="0" fontId="0" fillId="0" borderId="4" xfId="0" applyFont="1" applyBorder="1"/>
    <xf numFmtId="0" fontId="0" fillId="0" borderId="0" xfId="0" applyFont="1" applyBorder="1"/>
    <xf numFmtId="3" fontId="0" fillId="0" borderId="0" xfId="0" applyNumberFormat="1" applyFont="1" applyBorder="1"/>
    <xf numFmtId="3" fontId="0" fillId="0" borderId="0" xfId="0" applyNumberFormat="1" applyFont="1" applyBorder="1" applyAlignment="1">
      <alignment horizontal="center"/>
    </xf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/>
    <xf numFmtId="3" fontId="0" fillId="0" borderId="5" xfId="0" applyNumberFormat="1" applyBorder="1"/>
    <xf numFmtId="3" fontId="0" fillId="0" borderId="0" xfId="0" applyNumberForma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5" xfId="0" applyNumberFormat="1" applyFont="1" applyBorder="1"/>
    <xf numFmtId="3" fontId="2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/>
    <xf numFmtId="3" fontId="0" fillId="0" borderId="7" xfId="0" applyNumberFormat="1" applyBorder="1"/>
    <xf numFmtId="3" fontId="0" fillId="0" borderId="8" xfId="0" applyNumberFormat="1" applyBorder="1"/>
    <xf numFmtId="0" fontId="4" fillId="0" borderId="2" xfId="0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0" fillId="0" borderId="2" xfId="0" applyNumberFormat="1" applyBorder="1"/>
    <xf numFmtId="3" fontId="0" fillId="0" borderId="3" xfId="0" applyNumberFormat="1" applyBorder="1"/>
    <xf numFmtId="0" fontId="2" fillId="0" borderId="19" xfId="0" applyFont="1" applyBorder="1"/>
    <xf numFmtId="4" fontId="2" fillId="0" borderId="18" xfId="0" applyNumberFormat="1" applyFont="1" applyBorder="1"/>
    <xf numFmtId="0" fontId="0" fillId="0" borderId="3" xfId="0" applyBorder="1"/>
    <xf numFmtId="0" fontId="0" fillId="0" borderId="5" xfId="0" applyBorder="1"/>
    <xf numFmtId="0" fontId="2" fillId="0" borderId="5" xfId="0" applyFont="1" applyBorder="1"/>
    <xf numFmtId="0" fontId="0" fillId="0" borderId="5" xfId="0" applyBorder="1" applyAlignment="1">
      <alignment horizontal="right"/>
    </xf>
    <xf numFmtId="0" fontId="0" fillId="0" borderId="4" xfId="0" quotePrefix="1" applyBorder="1"/>
    <xf numFmtId="0" fontId="0" fillId="0" borderId="8" xfId="0" applyBorder="1"/>
    <xf numFmtId="0" fontId="2" fillId="0" borderId="20" xfId="0" applyFont="1" applyBorder="1"/>
    <xf numFmtId="0" fontId="2" fillId="0" borderId="18" xfId="0" applyFont="1" applyBorder="1"/>
    <xf numFmtId="0" fontId="8" fillId="0" borderId="0" xfId="0" applyFont="1" applyBorder="1"/>
    <xf numFmtId="0" fontId="0" fillId="0" borderId="0" xfId="0" applyFont="1" applyFill="1" applyBorder="1"/>
    <xf numFmtId="4" fontId="8" fillId="0" borderId="5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ndersenbjorn7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topLeftCell="A24" zoomScale="115" zoomScaleNormal="115" workbookViewId="0">
      <selection activeCell="C43" sqref="C43"/>
    </sheetView>
  </sheetViews>
  <sheetFormatPr baseColWidth="10" defaultRowHeight="14.4" x14ac:dyDescent="0.3"/>
  <cols>
    <col min="2" max="2" width="46.5546875" customWidth="1"/>
    <col min="3" max="3" width="15.33203125" style="1" customWidth="1"/>
    <col min="4" max="4" width="19.6640625" customWidth="1"/>
    <col min="5" max="5" width="15.33203125" customWidth="1"/>
    <col min="6" max="7" width="11.5546875" customWidth="1"/>
  </cols>
  <sheetData>
    <row r="1" spans="1:5" x14ac:dyDescent="0.3">
      <c r="A1" s="4"/>
      <c r="B1" s="55" t="s">
        <v>255</v>
      </c>
      <c r="C1" s="56"/>
    </row>
    <row r="2" spans="1:5" x14ac:dyDescent="0.3">
      <c r="A2" s="64" t="s">
        <v>0</v>
      </c>
      <c r="B2" s="58"/>
      <c r="C2" s="67"/>
    </row>
    <row r="3" spans="1:5" x14ac:dyDescent="0.3">
      <c r="A3" s="57"/>
      <c r="B3" s="58" t="s">
        <v>1</v>
      </c>
      <c r="C3" s="59">
        <f>-3500-14000-500</f>
        <v>-18000</v>
      </c>
    </row>
    <row r="4" spans="1:5" x14ac:dyDescent="0.3">
      <c r="A4" s="57"/>
      <c r="B4" s="58" t="s">
        <v>2</v>
      </c>
      <c r="C4" s="59">
        <f>(-3529.66-3600.98-4557.02)</f>
        <v>-11687.66</v>
      </c>
    </row>
    <row r="5" spans="1:5" x14ac:dyDescent="0.3">
      <c r="A5" s="57"/>
      <c r="B5" s="58" t="s">
        <v>3</v>
      </c>
      <c r="C5" s="59">
        <v>-274</v>
      </c>
    </row>
    <row r="6" spans="1:5" x14ac:dyDescent="0.3">
      <c r="A6" s="57"/>
      <c r="B6" s="58" t="s">
        <v>4</v>
      </c>
      <c r="C6" s="59">
        <v>-39</v>
      </c>
    </row>
    <row r="7" spans="1:5" x14ac:dyDescent="0.3">
      <c r="A7" s="57"/>
      <c r="B7" s="58"/>
      <c r="C7" s="59"/>
    </row>
    <row r="8" spans="1:5" x14ac:dyDescent="0.3">
      <c r="A8" s="57"/>
      <c r="B8" s="70" t="s">
        <v>5</v>
      </c>
      <c r="C8" s="71">
        <f>SUM(C3:C7)</f>
        <v>-30000.66</v>
      </c>
    </row>
    <row r="9" spans="1:5" x14ac:dyDescent="0.3">
      <c r="A9" s="57"/>
      <c r="B9" s="58"/>
      <c r="C9" s="59"/>
    </row>
    <row r="10" spans="1:5" x14ac:dyDescent="0.3">
      <c r="A10" s="64" t="s">
        <v>6</v>
      </c>
      <c r="B10" s="58"/>
      <c r="C10" s="59"/>
    </row>
    <row r="11" spans="1:5" x14ac:dyDescent="0.3">
      <c r="A11" s="57" t="s">
        <v>225</v>
      </c>
      <c r="B11" s="60" t="s">
        <v>7</v>
      </c>
      <c r="C11" s="61">
        <v>3000</v>
      </c>
      <c r="E11" s="1"/>
    </row>
    <row r="12" spans="1:5" x14ac:dyDescent="0.3">
      <c r="A12" s="57" t="s">
        <v>226</v>
      </c>
      <c r="B12" s="60" t="s">
        <v>8</v>
      </c>
      <c r="C12" s="61">
        <v>1433.69</v>
      </c>
      <c r="E12" s="1"/>
    </row>
    <row r="13" spans="1:5" x14ac:dyDescent="0.3">
      <c r="A13" s="57" t="s">
        <v>227</v>
      </c>
      <c r="B13" s="60" t="s">
        <v>9</v>
      </c>
      <c r="C13" s="61">
        <v>273.39999999999998</v>
      </c>
      <c r="E13" s="1"/>
    </row>
    <row r="14" spans="1:5" x14ac:dyDescent="0.3">
      <c r="A14" s="57" t="s">
        <v>228</v>
      </c>
      <c r="B14" s="60" t="s">
        <v>26</v>
      </c>
      <c r="C14" s="61">
        <v>1618.8</v>
      </c>
      <c r="E14" s="1"/>
    </row>
    <row r="15" spans="1:5" x14ac:dyDescent="0.3">
      <c r="A15" s="57" t="s">
        <v>229</v>
      </c>
      <c r="B15" s="60" t="s">
        <v>27</v>
      </c>
      <c r="C15" s="61">
        <v>369</v>
      </c>
      <c r="E15" s="1"/>
    </row>
    <row r="16" spans="1:5" x14ac:dyDescent="0.3">
      <c r="A16" s="57" t="s">
        <v>230</v>
      </c>
      <c r="B16" s="60" t="s">
        <v>10</v>
      </c>
      <c r="C16" s="62">
        <v>820</v>
      </c>
      <c r="E16" s="1"/>
    </row>
    <row r="17" spans="1:6" x14ac:dyDescent="0.3">
      <c r="A17" s="57" t="s">
        <v>231</v>
      </c>
      <c r="B17" s="60" t="s">
        <v>11</v>
      </c>
      <c r="C17" s="61">
        <f>1775.4+250+136.6</f>
        <v>2162</v>
      </c>
      <c r="E17" s="1"/>
    </row>
    <row r="18" spans="1:6" x14ac:dyDescent="0.3">
      <c r="A18" s="57" t="s">
        <v>232</v>
      </c>
      <c r="B18" s="60" t="s">
        <v>8</v>
      </c>
      <c r="C18" s="61">
        <v>1521</v>
      </c>
      <c r="E18" s="1"/>
    </row>
    <row r="19" spans="1:6" x14ac:dyDescent="0.3">
      <c r="A19" s="57" t="s">
        <v>233</v>
      </c>
      <c r="B19" s="60" t="s">
        <v>12</v>
      </c>
      <c r="C19" s="61">
        <v>1250</v>
      </c>
      <c r="E19" s="1"/>
    </row>
    <row r="20" spans="1:6" x14ac:dyDescent="0.3">
      <c r="A20" s="57" t="s">
        <v>234</v>
      </c>
      <c r="B20" s="60" t="s">
        <v>13</v>
      </c>
      <c r="C20" s="61">
        <v>811.25</v>
      </c>
      <c r="E20" s="1"/>
    </row>
    <row r="21" spans="1:6" x14ac:dyDescent="0.3">
      <c r="A21" s="57" t="s">
        <v>235</v>
      </c>
      <c r="B21" s="60" t="s">
        <v>11</v>
      </c>
      <c r="C21" s="61">
        <v>4493.16</v>
      </c>
      <c r="E21" s="1"/>
    </row>
    <row r="22" spans="1:6" x14ac:dyDescent="0.3">
      <c r="A22" s="57" t="s">
        <v>236</v>
      </c>
      <c r="B22" s="60" t="s">
        <v>14</v>
      </c>
      <c r="C22" s="61">
        <v>1000</v>
      </c>
    </row>
    <row r="23" spans="1:6" x14ac:dyDescent="0.3">
      <c r="A23" s="57" t="s">
        <v>237</v>
      </c>
      <c r="B23" s="60" t="s">
        <v>15</v>
      </c>
      <c r="C23" s="61">
        <v>537.04999999999995</v>
      </c>
      <c r="E23" s="1"/>
    </row>
    <row r="24" spans="1:6" x14ac:dyDescent="0.3">
      <c r="A24" s="57" t="s">
        <v>238</v>
      </c>
      <c r="B24" s="60" t="s">
        <v>16</v>
      </c>
      <c r="C24" s="61">
        <v>536.1</v>
      </c>
      <c r="E24" s="1"/>
    </row>
    <row r="25" spans="1:6" x14ac:dyDescent="0.3">
      <c r="A25" s="57" t="s">
        <v>239</v>
      </c>
      <c r="B25" s="60" t="s">
        <v>11</v>
      </c>
      <c r="C25" s="61">
        <v>211.91</v>
      </c>
      <c r="E25" s="1"/>
      <c r="F25" s="1"/>
    </row>
    <row r="26" spans="1:6" x14ac:dyDescent="0.3">
      <c r="A26" s="57" t="s">
        <v>240</v>
      </c>
      <c r="B26" s="60" t="s">
        <v>11</v>
      </c>
      <c r="C26" s="61">
        <v>775.86</v>
      </c>
    </row>
    <row r="27" spans="1:6" x14ac:dyDescent="0.3">
      <c r="A27" s="57" t="s">
        <v>241</v>
      </c>
      <c r="B27" s="60" t="s">
        <v>8</v>
      </c>
      <c r="C27" s="61">
        <v>1435.69</v>
      </c>
      <c r="E27" s="1"/>
    </row>
    <row r="28" spans="1:6" x14ac:dyDescent="0.3">
      <c r="A28" s="57" t="s">
        <v>242</v>
      </c>
      <c r="B28" s="60" t="s">
        <v>11</v>
      </c>
      <c r="C28" s="61">
        <v>1111.95</v>
      </c>
    </row>
    <row r="29" spans="1:6" x14ac:dyDescent="0.3">
      <c r="A29" s="57" t="s">
        <v>242</v>
      </c>
      <c r="B29" s="60" t="s">
        <v>11</v>
      </c>
      <c r="C29" s="61">
        <v>90.72</v>
      </c>
    </row>
    <row r="30" spans="1:6" x14ac:dyDescent="0.3">
      <c r="A30" s="57" t="s">
        <v>243</v>
      </c>
      <c r="B30" s="60" t="s">
        <v>17</v>
      </c>
      <c r="C30" s="61">
        <v>2097</v>
      </c>
    </row>
    <row r="31" spans="1:6" x14ac:dyDescent="0.3">
      <c r="A31" s="57" t="s">
        <v>244</v>
      </c>
      <c r="B31" s="60" t="s">
        <v>254</v>
      </c>
      <c r="C31" s="61">
        <v>6580.35</v>
      </c>
    </row>
    <row r="32" spans="1:6" x14ac:dyDescent="0.3">
      <c r="A32" s="57" t="s">
        <v>245</v>
      </c>
      <c r="B32" s="60" t="s">
        <v>8</v>
      </c>
      <c r="C32" s="61">
        <v>1200.42</v>
      </c>
    </row>
    <row r="33" spans="1:3" x14ac:dyDescent="0.3">
      <c r="A33" s="57" t="s">
        <v>246</v>
      </c>
      <c r="B33" s="60" t="s">
        <v>8</v>
      </c>
      <c r="C33" s="61">
        <v>1045.42</v>
      </c>
    </row>
    <row r="34" spans="1:3" x14ac:dyDescent="0.3">
      <c r="A34" s="57" t="s">
        <v>247</v>
      </c>
      <c r="B34" s="60" t="s">
        <v>18</v>
      </c>
      <c r="C34" s="61">
        <v>3000</v>
      </c>
    </row>
    <row r="35" spans="1:3" x14ac:dyDescent="0.3">
      <c r="A35" s="57" t="s">
        <v>248</v>
      </c>
      <c r="B35" s="60" t="s">
        <v>224</v>
      </c>
      <c r="C35" s="61">
        <v>992</v>
      </c>
    </row>
    <row r="36" spans="1:3" x14ac:dyDescent="0.3">
      <c r="A36" s="57" t="s">
        <v>249</v>
      </c>
      <c r="B36" s="60" t="s">
        <v>11</v>
      </c>
      <c r="C36" s="61">
        <v>888</v>
      </c>
    </row>
    <row r="37" spans="1:3" x14ac:dyDescent="0.3">
      <c r="A37" s="57" t="s">
        <v>250</v>
      </c>
      <c r="B37" s="60" t="s">
        <v>19</v>
      </c>
      <c r="C37" s="61">
        <v>815.4</v>
      </c>
    </row>
    <row r="38" spans="1:3" x14ac:dyDescent="0.3">
      <c r="A38" s="57" t="s">
        <v>251</v>
      </c>
      <c r="B38" s="60" t="s">
        <v>37</v>
      </c>
      <c r="C38" s="61">
        <v>1099</v>
      </c>
    </row>
    <row r="39" spans="1:3" x14ac:dyDescent="0.3">
      <c r="A39" s="57" t="s">
        <v>252</v>
      </c>
      <c r="B39" s="60" t="s">
        <v>8</v>
      </c>
      <c r="C39" s="61">
        <v>1093.8399999999999</v>
      </c>
    </row>
    <row r="40" spans="1:3" x14ac:dyDescent="0.3">
      <c r="A40" s="57" t="s">
        <v>253</v>
      </c>
      <c r="B40" s="60" t="s">
        <v>28</v>
      </c>
      <c r="C40" s="61">
        <f>75+13.5+1.25+1.25</f>
        <v>91</v>
      </c>
    </row>
    <row r="41" spans="1:3" x14ac:dyDescent="0.3">
      <c r="A41" s="57"/>
      <c r="B41" s="105" t="s">
        <v>24</v>
      </c>
      <c r="C41" s="107">
        <f>SUM(C11:C40)</f>
        <v>42354.009999999995</v>
      </c>
    </row>
    <row r="42" spans="1:3" x14ac:dyDescent="0.3">
      <c r="A42" s="57"/>
      <c r="B42" s="58"/>
      <c r="C42" s="59"/>
    </row>
    <row r="43" spans="1:3" x14ac:dyDescent="0.3">
      <c r="A43" s="64"/>
      <c r="B43" s="70" t="s">
        <v>213</v>
      </c>
      <c r="C43" s="71">
        <f>-C8-C41</f>
        <v>-12353.349999999995</v>
      </c>
    </row>
    <row r="44" spans="1:3" x14ac:dyDescent="0.3">
      <c r="A44" s="57"/>
      <c r="B44" s="58"/>
      <c r="C44" s="59"/>
    </row>
    <row r="45" spans="1:3" x14ac:dyDescent="0.3">
      <c r="A45" s="57"/>
      <c r="B45" s="70" t="s">
        <v>20</v>
      </c>
      <c r="C45" s="71">
        <v>90018</v>
      </c>
    </row>
    <row r="46" spans="1:3" x14ac:dyDescent="0.3">
      <c r="A46" s="57"/>
      <c r="B46" s="70" t="s">
        <v>21</v>
      </c>
      <c r="C46" s="71">
        <f>-C8</f>
        <v>30000.66</v>
      </c>
    </row>
    <row r="47" spans="1:3" x14ac:dyDescent="0.3">
      <c r="A47" s="57"/>
      <c r="B47" s="70" t="s">
        <v>25</v>
      </c>
      <c r="C47" s="71">
        <f>-C41</f>
        <v>-42354.009999999995</v>
      </c>
    </row>
    <row r="48" spans="1:3" x14ac:dyDescent="0.3">
      <c r="A48" s="57"/>
      <c r="B48" s="70" t="s">
        <v>23</v>
      </c>
      <c r="C48" s="71">
        <f>SUM(C45:C47)</f>
        <v>77664.650000000009</v>
      </c>
    </row>
    <row r="49" spans="1:3" x14ac:dyDescent="0.3">
      <c r="A49" s="57"/>
      <c r="B49" s="58"/>
      <c r="C49" s="59"/>
    </row>
    <row r="50" spans="1:3" x14ac:dyDescent="0.3">
      <c r="A50" s="57"/>
      <c r="B50" s="58" t="s">
        <v>212</v>
      </c>
      <c r="C50" s="59"/>
    </row>
    <row r="51" spans="1:3" x14ac:dyDescent="0.3">
      <c r="A51" s="57"/>
      <c r="B51" s="106" t="s">
        <v>270</v>
      </c>
      <c r="C51" s="59"/>
    </row>
    <row r="52" spans="1:3" ht="15" thickBot="1" x14ac:dyDescent="0.35">
      <c r="A52" s="5"/>
      <c r="B52" s="10"/>
      <c r="C52" s="6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G29" sqref="G29"/>
    </sheetView>
  </sheetViews>
  <sheetFormatPr baseColWidth="10" defaultRowHeight="14.4" x14ac:dyDescent="0.3"/>
  <cols>
    <col min="2" max="2" width="22.33203125" customWidth="1"/>
    <col min="3" max="4" width="11.5546875" style="68"/>
  </cols>
  <sheetData>
    <row r="1" spans="1:4" ht="18" x14ac:dyDescent="0.35">
      <c r="A1" s="69"/>
      <c r="B1" s="90" t="s">
        <v>264</v>
      </c>
      <c r="C1" s="82"/>
      <c r="D1" s="83"/>
    </row>
    <row r="2" spans="1:4" ht="15" thickBot="1" x14ac:dyDescent="0.35">
      <c r="A2" s="72"/>
      <c r="B2" s="65"/>
      <c r="C2" s="91"/>
      <c r="D2" s="92"/>
    </row>
    <row r="3" spans="1:4" x14ac:dyDescent="0.3">
      <c r="A3" s="64"/>
      <c r="B3" s="70"/>
      <c r="C3" s="77"/>
      <c r="D3" s="84"/>
    </row>
    <row r="4" spans="1:4" x14ac:dyDescent="0.3">
      <c r="A4" s="64" t="s">
        <v>0</v>
      </c>
      <c r="B4" s="70"/>
      <c r="C4" s="78" t="s">
        <v>257</v>
      </c>
      <c r="D4" s="85" t="s">
        <v>258</v>
      </c>
    </row>
    <row r="5" spans="1:4" x14ac:dyDescent="0.3">
      <c r="A5" s="73"/>
      <c r="B5" s="74"/>
      <c r="C5" s="76"/>
      <c r="D5" s="86"/>
    </row>
    <row r="6" spans="1:4" x14ac:dyDescent="0.3">
      <c r="A6" s="73"/>
      <c r="B6" s="74" t="s">
        <v>1</v>
      </c>
      <c r="C6" s="75">
        <f>-3500-14000-500</f>
        <v>-18000</v>
      </c>
      <c r="D6" s="87">
        <v>-20000</v>
      </c>
    </row>
    <row r="7" spans="1:4" x14ac:dyDescent="0.3">
      <c r="A7" s="73"/>
      <c r="B7" s="74" t="s">
        <v>2</v>
      </c>
      <c r="C7" s="75">
        <f>(-3529.66-3600.98-4557.02)</f>
        <v>-11687.66</v>
      </c>
      <c r="D7" s="87">
        <v>-10000</v>
      </c>
    </row>
    <row r="8" spans="1:4" x14ac:dyDescent="0.3">
      <c r="A8" s="73"/>
      <c r="B8" s="74" t="s">
        <v>3</v>
      </c>
      <c r="C8" s="75">
        <v>-274</v>
      </c>
      <c r="D8" s="87"/>
    </row>
    <row r="9" spans="1:4" x14ac:dyDescent="0.3">
      <c r="A9" s="73"/>
      <c r="B9" s="74" t="s">
        <v>4</v>
      </c>
      <c r="C9" s="75">
        <v>-39</v>
      </c>
      <c r="D9" s="87"/>
    </row>
    <row r="10" spans="1:4" x14ac:dyDescent="0.3">
      <c r="A10" s="73"/>
      <c r="B10" s="74"/>
      <c r="C10" s="75"/>
      <c r="D10" s="87"/>
    </row>
    <row r="11" spans="1:4" x14ac:dyDescent="0.3">
      <c r="A11" s="73"/>
      <c r="B11" s="70" t="s">
        <v>5</v>
      </c>
      <c r="C11" s="77">
        <f>SUM(C6:C10)</f>
        <v>-30000.66</v>
      </c>
      <c r="D11" s="84">
        <f>SUM(D6:D10)</f>
        <v>-30000</v>
      </c>
    </row>
    <row r="12" spans="1:4" x14ac:dyDescent="0.3">
      <c r="A12" s="73"/>
      <c r="B12" s="74"/>
      <c r="C12" s="75"/>
      <c r="D12" s="87"/>
    </row>
    <row r="13" spans="1:4" x14ac:dyDescent="0.3">
      <c r="A13" s="64" t="s">
        <v>6</v>
      </c>
      <c r="B13" s="74"/>
      <c r="C13" s="75"/>
      <c r="D13" s="87"/>
    </row>
    <row r="14" spans="1:4" x14ac:dyDescent="0.3">
      <c r="A14" s="73"/>
      <c r="B14" s="75" t="s">
        <v>260</v>
      </c>
      <c r="C14" s="75"/>
      <c r="D14" s="87">
        <v>15000</v>
      </c>
    </row>
    <row r="15" spans="1:4" x14ac:dyDescent="0.3">
      <c r="A15" s="73"/>
      <c r="B15" s="75" t="s">
        <v>215</v>
      </c>
      <c r="C15" s="75">
        <v>7730.06</v>
      </c>
      <c r="D15" s="87"/>
    </row>
    <row r="16" spans="1:4" x14ac:dyDescent="0.3">
      <c r="A16" s="73"/>
      <c r="B16" s="75" t="s">
        <v>36</v>
      </c>
      <c r="C16" s="75">
        <v>7807.4</v>
      </c>
      <c r="D16" s="87">
        <v>7000</v>
      </c>
    </row>
    <row r="17" spans="1:4" x14ac:dyDescent="0.3">
      <c r="A17" s="73"/>
      <c r="B17" s="75" t="s">
        <v>216</v>
      </c>
      <c r="C17" s="75">
        <v>642.4</v>
      </c>
      <c r="D17" s="87">
        <v>2000</v>
      </c>
    </row>
    <row r="18" spans="1:4" x14ac:dyDescent="0.3">
      <c r="A18" s="73"/>
      <c r="B18" s="75" t="s">
        <v>33</v>
      </c>
      <c r="C18" s="75">
        <v>2430.0500000000002</v>
      </c>
      <c r="D18" s="87"/>
    </row>
    <row r="19" spans="1:4" x14ac:dyDescent="0.3">
      <c r="A19" s="73"/>
      <c r="B19" s="75" t="s">
        <v>217</v>
      </c>
      <c r="C19" s="75">
        <v>820</v>
      </c>
      <c r="D19" s="87"/>
    </row>
    <row r="20" spans="1:4" x14ac:dyDescent="0.3">
      <c r="A20" s="73"/>
      <c r="B20" s="75" t="s">
        <v>40</v>
      </c>
      <c r="C20" s="75">
        <v>10733.599999999999</v>
      </c>
      <c r="D20" s="87">
        <v>10000</v>
      </c>
    </row>
    <row r="21" spans="1:4" x14ac:dyDescent="0.3">
      <c r="A21" s="73"/>
      <c r="B21" s="75" t="s">
        <v>218</v>
      </c>
      <c r="C21" s="75">
        <v>1250</v>
      </c>
      <c r="D21" s="87"/>
    </row>
    <row r="22" spans="1:4" x14ac:dyDescent="0.3">
      <c r="A22" s="73"/>
      <c r="B22" s="75" t="s">
        <v>219</v>
      </c>
      <c r="C22" s="75">
        <v>536.1</v>
      </c>
      <c r="D22" s="87"/>
    </row>
    <row r="23" spans="1:4" x14ac:dyDescent="0.3">
      <c r="A23" s="73"/>
      <c r="B23" s="75" t="s">
        <v>220</v>
      </c>
      <c r="C23" s="75">
        <v>2097</v>
      </c>
      <c r="D23" s="87">
        <v>2000</v>
      </c>
    </row>
    <row r="24" spans="1:4" x14ac:dyDescent="0.3">
      <c r="A24" s="73"/>
      <c r="B24" s="75" t="s">
        <v>221</v>
      </c>
      <c r="C24" s="75">
        <v>6580.35</v>
      </c>
      <c r="D24" s="87">
        <v>0</v>
      </c>
    </row>
    <row r="25" spans="1:4" x14ac:dyDescent="0.3">
      <c r="A25" s="73"/>
      <c r="B25" s="75" t="s">
        <v>37</v>
      </c>
      <c r="C25" s="75">
        <v>1099</v>
      </c>
      <c r="D25" s="87">
        <v>2000</v>
      </c>
    </row>
    <row r="26" spans="1:4" x14ac:dyDescent="0.3">
      <c r="A26" s="73"/>
      <c r="B26" s="75" t="s">
        <v>39</v>
      </c>
      <c r="C26" s="75">
        <v>0</v>
      </c>
      <c r="D26" s="87">
        <v>5000</v>
      </c>
    </row>
    <row r="27" spans="1:4" x14ac:dyDescent="0.3">
      <c r="A27" s="73"/>
      <c r="B27" s="75" t="s">
        <v>222</v>
      </c>
      <c r="C27" s="75">
        <v>628.04999999999995</v>
      </c>
      <c r="D27" s="87"/>
    </row>
    <row r="28" spans="1:4" x14ac:dyDescent="0.3">
      <c r="A28" s="73"/>
      <c r="B28" s="75" t="s">
        <v>223</v>
      </c>
      <c r="C28" s="75"/>
      <c r="D28" s="87">
        <v>50000</v>
      </c>
    </row>
    <row r="29" spans="1:4" x14ac:dyDescent="0.3">
      <c r="A29" s="73"/>
      <c r="B29" s="75"/>
      <c r="C29" s="75"/>
      <c r="D29" s="87"/>
    </row>
    <row r="30" spans="1:4" x14ac:dyDescent="0.3">
      <c r="A30" s="73"/>
      <c r="B30" s="79" t="s">
        <v>259</v>
      </c>
      <c r="C30" s="77">
        <f>SUM(C15:C29)</f>
        <v>42354.01</v>
      </c>
      <c r="D30" s="84">
        <f>SUM(D14:D28)</f>
        <v>93000</v>
      </c>
    </row>
    <row r="31" spans="1:4" x14ac:dyDescent="0.3">
      <c r="A31" s="57"/>
      <c r="B31" s="58"/>
      <c r="C31" s="81"/>
      <c r="D31" s="80"/>
    </row>
    <row r="32" spans="1:4" x14ac:dyDescent="0.3">
      <c r="A32" s="64" t="s">
        <v>261</v>
      </c>
      <c r="B32" s="58"/>
      <c r="C32" s="77">
        <f>C11+C30</f>
        <v>12353.350000000002</v>
      </c>
      <c r="D32" s="84">
        <f>D11+D30</f>
        <v>63000</v>
      </c>
    </row>
    <row r="33" spans="1:4" ht="15" thickBot="1" x14ac:dyDescent="0.35">
      <c r="A33" s="64"/>
      <c r="B33" s="58"/>
      <c r="C33" s="77"/>
      <c r="D33" s="84"/>
    </row>
    <row r="34" spans="1:4" x14ac:dyDescent="0.3">
      <c r="A34" s="4"/>
      <c r="B34" s="7"/>
      <c r="C34" s="93"/>
      <c r="D34" s="94"/>
    </row>
    <row r="35" spans="1:4" x14ac:dyDescent="0.3">
      <c r="A35" s="57"/>
      <c r="B35" s="70" t="s">
        <v>262</v>
      </c>
      <c r="C35" s="77">
        <v>90018</v>
      </c>
      <c r="D35" s="84">
        <v>90018</v>
      </c>
    </row>
    <row r="36" spans="1:4" x14ac:dyDescent="0.3">
      <c r="A36" s="57"/>
      <c r="B36" s="70" t="s">
        <v>213</v>
      </c>
      <c r="C36" s="77">
        <f>C32</f>
        <v>12353.350000000002</v>
      </c>
      <c r="D36" s="84">
        <f>D32</f>
        <v>63000</v>
      </c>
    </row>
    <row r="37" spans="1:4" x14ac:dyDescent="0.3">
      <c r="A37" s="57"/>
      <c r="B37" s="70" t="s">
        <v>263</v>
      </c>
      <c r="C37" s="77">
        <f>C35-C36</f>
        <v>77664.649999999994</v>
      </c>
      <c r="D37" s="84">
        <f>D35-D36</f>
        <v>27018</v>
      </c>
    </row>
    <row r="38" spans="1:4" ht="15" thickBot="1" x14ac:dyDescent="0.35">
      <c r="A38" s="5"/>
      <c r="B38" s="10"/>
      <c r="C38" s="88"/>
      <c r="D38" s="89"/>
    </row>
    <row r="40" spans="1:4" x14ac:dyDescent="0.3">
      <c r="A40" s="2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12" sqref="B12"/>
    </sheetView>
  </sheetViews>
  <sheetFormatPr baseColWidth="10" defaultRowHeight="14.4" x14ac:dyDescent="0.3"/>
  <cols>
    <col min="2" max="2" width="22.6640625" customWidth="1"/>
    <col min="3" max="3" width="25" customWidth="1"/>
  </cols>
  <sheetData>
    <row r="1" spans="1:3" x14ac:dyDescent="0.3">
      <c r="A1" s="4"/>
      <c r="B1" s="55" t="s">
        <v>256</v>
      </c>
      <c r="C1" s="56"/>
    </row>
    <row r="2" spans="1:3" x14ac:dyDescent="0.3">
      <c r="A2" s="64" t="s">
        <v>0</v>
      </c>
      <c r="B2" s="58"/>
      <c r="C2" s="67"/>
    </row>
    <row r="3" spans="1:3" x14ac:dyDescent="0.3">
      <c r="A3" s="57"/>
      <c r="B3" s="58" t="s">
        <v>4</v>
      </c>
      <c r="C3" s="59">
        <v>-2599</v>
      </c>
    </row>
    <row r="4" spans="1:3" x14ac:dyDescent="0.3">
      <c r="A4" s="57"/>
      <c r="B4" s="58"/>
      <c r="C4" s="59"/>
    </row>
    <row r="5" spans="1:3" ht="15" thickBot="1" x14ac:dyDescent="0.35">
      <c r="A5" s="5"/>
      <c r="B5" s="65" t="s">
        <v>5</v>
      </c>
      <c r="C5" s="66">
        <f>SUM(C3:C4)</f>
        <v>-2599</v>
      </c>
    </row>
    <row r="6" spans="1:3" x14ac:dyDescent="0.3">
      <c r="A6" s="57"/>
      <c r="B6" s="58"/>
      <c r="C6" s="59"/>
    </row>
    <row r="7" spans="1:3" x14ac:dyDescent="0.3">
      <c r="A7" s="57"/>
      <c r="B7" s="58"/>
      <c r="C7" s="59"/>
    </row>
    <row r="8" spans="1:3" x14ac:dyDescent="0.3">
      <c r="A8" s="57"/>
      <c r="B8" s="70" t="s">
        <v>20</v>
      </c>
      <c r="C8" s="71">
        <v>449583</v>
      </c>
    </row>
    <row r="9" spans="1:3" x14ac:dyDescent="0.3">
      <c r="A9" s="57"/>
      <c r="B9" s="70" t="s">
        <v>21</v>
      </c>
      <c r="C9" s="71">
        <f>-C5</f>
        <v>2599</v>
      </c>
    </row>
    <row r="10" spans="1:3" x14ac:dyDescent="0.3">
      <c r="A10" s="57"/>
      <c r="B10" s="95" t="s">
        <v>23</v>
      </c>
      <c r="C10" s="96">
        <f>SUM(C8:C9)</f>
        <v>452182</v>
      </c>
    </row>
    <row r="11" spans="1:3" x14ac:dyDescent="0.3">
      <c r="A11" s="57"/>
      <c r="B11" s="58"/>
      <c r="C11" s="59"/>
    </row>
    <row r="12" spans="1:3" ht="15" thickBot="1" x14ac:dyDescent="0.35">
      <c r="A12" s="5"/>
      <c r="B12" s="10"/>
      <c r="C12" s="6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zoomScale="88" zoomScaleNormal="88" workbookViewId="0">
      <selection activeCell="B24" sqref="B24"/>
    </sheetView>
  </sheetViews>
  <sheetFormatPr baseColWidth="10" defaultRowHeight="14.4" x14ac:dyDescent="0.3"/>
  <cols>
    <col min="1" max="1" width="28.33203125" customWidth="1"/>
    <col min="4" max="4" width="23.88671875" customWidth="1"/>
  </cols>
  <sheetData>
    <row r="1" spans="1:2" x14ac:dyDescent="0.3">
      <c r="A1" s="69" t="s">
        <v>265</v>
      </c>
      <c r="B1" s="97"/>
    </row>
    <row r="2" spans="1:2" ht="15" thickBot="1" x14ac:dyDescent="0.35">
      <c r="A2" s="72"/>
      <c r="B2" s="102"/>
    </row>
    <row r="3" spans="1:2" x14ac:dyDescent="0.3">
      <c r="A3" s="57"/>
      <c r="B3" s="98"/>
    </row>
    <row r="4" spans="1:2" x14ac:dyDescent="0.3">
      <c r="A4" s="64" t="s">
        <v>21</v>
      </c>
      <c r="B4" s="98"/>
    </row>
    <row r="5" spans="1:2" x14ac:dyDescent="0.3">
      <c r="A5" s="57"/>
      <c r="B5" s="98"/>
    </row>
    <row r="6" spans="1:2" x14ac:dyDescent="0.3">
      <c r="A6" s="57" t="s">
        <v>1</v>
      </c>
      <c r="B6" s="98">
        <f>-40*500</f>
        <v>-20000</v>
      </c>
    </row>
    <row r="7" spans="1:2" x14ac:dyDescent="0.3">
      <c r="A7" s="57" t="s">
        <v>29</v>
      </c>
      <c r="B7" s="98">
        <v>-12000</v>
      </c>
    </row>
    <row r="8" spans="1:2" x14ac:dyDescent="0.3">
      <c r="A8" s="64" t="s">
        <v>5</v>
      </c>
      <c r="B8" s="99">
        <f>SUM(B6:B7)</f>
        <v>-32000</v>
      </c>
    </row>
    <row r="9" spans="1:2" x14ac:dyDescent="0.3">
      <c r="A9" s="57"/>
      <c r="B9" s="98"/>
    </row>
    <row r="10" spans="1:2" x14ac:dyDescent="0.3">
      <c r="A10" s="64" t="s">
        <v>22</v>
      </c>
      <c r="B10" s="98"/>
    </row>
    <row r="11" spans="1:2" x14ac:dyDescent="0.3">
      <c r="A11" s="57"/>
      <c r="B11" s="98"/>
    </row>
    <row r="12" spans="1:2" x14ac:dyDescent="0.3">
      <c r="A12" s="57" t="s">
        <v>30</v>
      </c>
      <c r="B12" s="98">
        <v>8000</v>
      </c>
    </row>
    <row r="13" spans="1:2" x14ac:dyDescent="0.3">
      <c r="A13" s="57" t="s">
        <v>31</v>
      </c>
      <c r="B13" s="98">
        <v>700</v>
      </c>
    </row>
    <row r="14" spans="1:2" x14ac:dyDescent="0.3">
      <c r="A14" s="57" t="s">
        <v>32</v>
      </c>
      <c r="B14" s="98">
        <v>700</v>
      </c>
    </row>
    <row r="15" spans="1:2" x14ac:dyDescent="0.3">
      <c r="A15" s="57" t="s">
        <v>33</v>
      </c>
      <c r="B15" s="98">
        <v>2400</v>
      </c>
    </row>
    <row r="16" spans="1:2" x14ac:dyDescent="0.3">
      <c r="A16" s="57" t="s">
        <v>34</v>
      </c>
      <c r="B16" s="98">
        <v>900</v>
      </c>
    </row>
    <row r="17" spans="1:2" x14ac:dyDescent="0.3">
      <c r="A17" s="57" t="s">
        <v>35</v>
      </c>
      <c r="B17" s="98">
        <v>2500</v>
      </c>
    </row>
    <row r="18" spans="1:2" x14ac:dyDescent="0.3">
      <c r="A18" s="57" t="s">
        <v>211</v>
      </c>
      <c r="B18" s="98">
        <v>3500</v>
      </c>
    </row>
    <row r="19" spans="1:2" x14ac:dyDescent="0.3">
      <c r="A19" s="57" t="s">
        <v>36</v>
      </c>
      <c r="B19" s="98">
        <v>5000</v>
      </c>
    </row>
    <row r="20" spans="1:2" x14ac:dyDescent="0.3">
      <c r="A20" s="57" t="s">
        <v>37</v>
      </c>
      <c r="B20" s="98">
        <v>2000</v>
      </c>
    </row>
    <row r="21" spans="1:2" x14ac:dyDescent="0.3">
      <c r="A21" s="57" t="s">
        <v>210</v>
      </c>
      <c r="B21" s="100">
        <v>25000</v>
      </c>
    </row>
    <row r="22" spans="1:2" x14ac:dyDescent="0.3">
      <c r="A22" s="101" t="s">
        <v>39</v>
      </c>
      <c r="B22" s="98">
        <v>20000</v>
      </c>
    </row>
    <row r="23" spans="1:2" x14ac:dyDescent="0.3">
      <c r="A23" s="57" t="s">
        <v>271</v>
      </c>
      <c r="B23" s="98">
        <v>1000</v>
      </c>
    </row>
    <row r="24" spans="1:2" x14ac:dyDescent="0.3">
      <c r="A24" s="64" t="s">
        <v>38</v>
      </c>
      <c r="B24" s="99">
        <f>SUM(B12:B23)</f>
        <v>71700</v>
      </c>
    </row>
    <row r="25" spans="1:2" x14ac:dyDescent="0.3">
      <c r="A25" s="57"/>
      <c r="B25" s="98"/>
    </row>
    <row r="26" spans="1:2" x14ac:dyDescent="0.3">
      <c r="A26" s="64" t="s">
        <v>214</v>
      </c>
      <c r="B26" s="99">
        <f>B8+B24</f>
        <v>39700</v>
      </c>
    </row>
    <row r="27" spans="1:2" ht="15" thickBot="1" x14ac:dyDescent="0.35">
      <c r="A27" s="64"/>
      <c r="B27" s="99"/>
    </row>
    <row r="28" spans="1:2" x14ac:dyDescent="0.3">
      <c r="A28" s="4"/>
      <c r="B28" s="97"/>
    </row>
    <row r="29" spans="1:2" x14ac:dyDescent="0.3">
      <c r="A29" s="64" t="s">
        <v>266</v>
      </c>
      <c r="B29" s="99">
        <v>77665</v>
      </c>
    </row>
    <row r="30" spans="1:2" x14ac:dyDescent="0.3">
      <c r="A30" s="64" t="s">
        <v>267</v>
      </c>
      <c r="B30" s="99">
        <f>B26</f>
        <v>39700</v>
      </c>
    </row>
    <row r="31" spans="1:2" x14ac:dyDescent="0.3">
      <c r="A31" s="103" t="s">
        <v>268</v>
      </c>
      <c r="B31" s="104">
        <f>B29-B30</f>
        <v>37965</v>
      </c>
    </row>
    <row r="32" spans="1:2" ht="15" thickBot="1" x14ac:dyDescent="0.35">
      <c r="A32" s="5"/>
      <c r="B32" s="102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C28" sqref="C28"/>
    </sheetView>
  </sheetViews>
  <sheetFormatPr baseColWidth="10" defaultRowHeight="14.4" x14ac:dyDescent="0.3"/>
  <cols>
    <col min="1" max="1" width="5.44140625" customWidth="1"/>
    <col min="2" max="2" width="5.33203125" style="42" customWidth="1"/>
    <col min="3" max="3" width="33.33203125" customWidth="1"/>
    <col min="4" max="4" width="20.5546875" bestFit="1" customWidth="1"/>
    <col min="5" max="5" width="54" customWidth="1"/>
    <col min="6" max="6" width="6.109375" style="42" bestFit="1" customWidth="1"/>
    <col min="7" max="7" width="5.6640625" style="42" customWidth="1"/>
  </cols>
  <sheetData>
    <row r="1" spans="1:7" x14ac:dyDescent="0.3">
      <c r="A1" s="4"/>
      <c r="B1" s="6"/>
      <c r="C1" s="7"/>
      <c r="D1" s="7"/>
      <c r="E1" s="7"/>
      <c r="F1" s="6"/>
      <c r="G1" s="8"/>
    </row>
    <row r="2" spans="1:7" ht="27.75" customHeight="1" x14ac:dyDescent="0.5">
      <c r="A2" s="108" t="s">
        <v>41</v>
      </c>
      <c r="B2" s="109"/>
      <c r="C2" s="109"/>
      <c r="D2" s="109"/>
      <c r="E2" s="109"/>
      <c r="F2" s="109"/>
      <c r="G2" s="110"/>
    </row>
    <row r="3" spans="1:7" ht="21.75" customHeight="1" x14ac:dyDescent="0.35">
      <c r="A3" s="111" t="s">
        <v>206</v>
      </c>
      <c r="B3" s="112"/>
      <c r="C3" s="112"/>
      <c r="D3" s="112"/>
      <c r="E3" s="112"/>
      <c r="F3" s="112"/>
      <c r="G3" s="113"/>
    </row>
    <row r="4" spans="1:7" ht="15" thickBot="1" x14ac:dyDescent="0.35">
      <c r="A4" s="5"/>
      <c r="B4" s="9"/>
      <c r="C4" s="10"/>
      <c r="D4" s="10"/>
      <c r="E4" s="10"/>
      <c r="F4" s="9"/>
      <c r="G4" s="11"/>
    </row>
    <row r="5" spans="1:7" x14ac:dyDescent="0.3">
      <c r="A5" s="12" t="s">
        <v>42</v>
      </c>
      <c r="B5" s="13" t="s">
        <v>43</v>
      </c>
      <c r="C5" s="14" t="s">
        <v>44</v>
      </c>
      <c r="D5" s="14" t="s">
        <v>45</v>
      </c>
      <c r="E5" s="14" t="s">
        <v>46</v>
      </c>
      <c r="F5" s="13" t="s">
        <v>47</v>
      </c>
      <c r="G5" s="15" t="s">
        <v>48</v>
      </c>
    </row>
    <row r="6" spans="1:7" x14ac:dyDescent="0.3">
      <c r="A6" s="16">
        <v>1</v>
      </c>
      <c r="B6" s="17">
        <v>1</v>
      </c>
      <c r="C6" s="18" t="s">
        <v>49</v>
      </c>
      <c r="D6" s="18" t="s">
        <v>50</v>
      </c>
      <c r="E6" s="18" t="s">
        <v>51</v>
      </c>
      <c r="F6" s="17">
        <v>13</v>
      </c>
      <c r="G6" s="19">
        <v>561</v>
      </c>
    </row>
    <row r="7" spans="1:7" x14ac:dyDescent="0.3">
      <c r="A7" s="16">
        <v>2</v>
      </c>
      <c r="B7" s="17">
        <v>2</v>
      </c>
      <c r="C7" s="18" t="s">
        <v>52</v>
      </c>
      <c r="D7" s="18" t="s">
        <v>53</v>
      </c>
      <c r="E7" s="18" t="s">
        <v>54</v>
      </c>
      <c r="F7" s="17">
        <v>1</v>
      </c>
      <c r="G7" s="19">
        <v>619</v>
      </c>
    </row>
    <row r="8" spans="1:7" x14ac:dyDescent="0.3">
      <c r="A8" s="16">
        <v>3</v>
      </c>
      <c r="B8" s="17">
        <v>3</v>
      </c>
      <c r="C8" s="18" t="s">
        <v>55</v>
      </c>
      <c r="D8" s="18" t="s">
        <v>56</v>
      </c>
      <c r="E8" s="18" t="s">
        <v>57</v>
      </c>
      <c r="F8" s="17">
        <v>12</v>
      </c>
      <c r="G8" s="19">
        <v>560</v>
      </c>
    </row>
    <row r="9" spans="1:7" x14ac:dyDescent="0.3">
      <c r="A9" s="16">
        <v>4</v>
      </c>
      <c r="B9" s="17">
        <v>4</v>
      </c>
      <c r="C9" s="18" t="s">
        <v>58</v>
      </c>
      <c r="D9" s="18" t="s">
        <v>59</v>
      </c>
      <c r="E9" s="18" t="s">
        <v>60</v>
      </c>
      <c r="F9" s="17">
        <v>2</v>
      </c>
      <c r="G9" s="19">
        <v>555</v>
      </c>
    </row>
    <row r="10" spans="1:7" x14ac:dyDescent="0.3">
      <c r="A10" s="16">
        <v>5</v>
      </c>
      <c r="B10" s="17">
        <v>5</v>
      </c>
      <c r="C10" s="18" t="s">
        <v>61</v>
      </c>
      <c r="D10" s="18" t="s">
        <v>62</v>
      </c>
      <c r="E10" s="18" t="s">
        <v>63</v>
      </c>
      <c r="F10" s="17">
        <v>11</v>
      </c>
      <c r="G10" s="19">
        <v>559</v>
      </c>
    </row>
    <row r="11" spans="1:7" x14ac:dyDescent="0.3">
      <c r="A11" s="16">
        <v>6</v>
      </c>
      <c r="B11" s="17">
        <v>6</v>
      </c>
      <c r="C11" s="18" t="s">
        <v>64</v>
      </c>
      <c r="D11" s="18" t="s">
        <v>65</v>
      </c>
      <c r="E11" s="18" t="s">
        <v>66</v>
      </c>
      <c r="F11" s="17">
        <v>3</v>
      </c>
      <c r="G11" s="19">
        <v>556</v>
      </c>
    </row>
    <row r="12" spans="1:7" x14ac:dyDescent="0.3">
      <c r="A12" s="16">
        <v>7</v>
      </c>
      <c r="B12" s="17">
        <v>7</v>
      </c>
      <c r="C12" s="18" t="s">
        <v>67</v>
      </c>
      <c r="D12" s="18" t="s">
        <v>68</v>
      </c>
      <c r="E12" s="18" t="s">
        <v>69</v>
      </c>
      <c r="F12" s="17">
        <v>10</v>
      </c>
      <c r="G12" s="19">
        <v>558</v>
      </c>
    </row>
    <row r="13" spans="1:7" x14ac:dyDescent="0.3">
      <c r="A13" s="16">
        <v>8</v>
      </c>
      <c r="B13" s="17">
        <v>8</v>
      </c>
      <c r="C13" s="18" t="s">
        <v>70</v>
      </c>
      <c r="D13" s="18" t="s">
        <v>71</v>
      </c>
      <c r="E13" s="18" t="s">
        <v>72</v>
      </c>
      <c r="F13" s="17">
        <v>4</v>
      </c>
      <c r="G13" s="19">
        <v>557</v>
      </c>
    </row>
    <row r="14" spans="1:7" x14ac:dyDescent="0.3">
      <c r="A14" s="16">
        <v>9</v>
      </c>
      <c r="B14" s="17" t="s">
        <v>73</v>
      </c>
      <c r="C14" s="18" t="s">
        <v>74</v>
      </c>
      <c r="D14" s="18" t="s">
        <v>75</v>
      </c>
      <c r="E14" s="18" t="s">
        <v>76</v>
      </c>
      <c r="F14" s="17" t="s">
        <v>73</v>
      </c>
      <c r="G14" s="19" t="s">
        <v>77</v>
      </c>
    </row>
    <row r="15" spans="1:7" x14ac:dyDescent="0.3">
      <c r="A15" s="16">
        <v>10</v>
      </c>
      <c r="B15" s="17" t="s">
        <v>78</v>
      </c>
      <c r="C15" s="18" t="s">
        <v>79</v>
      </c>
      <c r="D15" s="18" t="s">
        <v>80</v>
      </c>
      <c r="E15" s="18" t="s">
        <v>81</v>
      </c>
      <c r="F15" s="17" t="s">
        <v>78</v>
      </c>
      <c r="G15" s="19" t="s">
        <v>82</v>
      </c>
    </row>
    <row r="16" spans="1:7" x14ac:dyDescent="0.3">
      <c r="A16" s="16">
        <v>11</v>
      </c>
      <c r="B16" s="17">
        <v>10</v>
      </c>
      <c r="C16" s="18" t="s">
        <v>83</v>
      </c>
      <c r="D16" s="18" t="s">
        <v>84</v>
      </c>
      <c r="E16" s="18" t="s">
        <v>85</v>
      </c>
      <c r="F16" s="17">
        <v>5</v>
      </c>
      <c r="G16" s="19">
        <v>571</v>
      </c>
    </row>
    <row r="17" spans="1:7" s="3" customFormat="1" x14ac:dyDescent="0.3">
      <c r="A17" s="20">
        <v>12</v>
      </c>
      <c r="B17" s="21" t="s">
        <v>86</v>
      </c>
      <c r="C17" s="22" t="s">
        <v>87</v>
      </c>
      <c r="D17" s="22" t="s">
        <v>88</v>
      </c>
      <c r="E17" s="22" t="s">
        <v>89</v>
      </c>
      <c r="F17" s="21" t="s">
        <v>90</v>
      </c>
      <c r="G17" s="23" t="s">
        <v>91</v>
      </c>
    </row>
    <row r="18" spans="1:7" x14ac:dyDescent="0.3">
      <c r="A18" s="16">
        <v>13</v>
      </c>
      <c r="B18" s="17" t="s">
        <v>92</v>
      </c>
      <c r="C18" s="18" t="s">
        <v>93</v>
      </c>
      <c r="D18" s="18" t="s">
        <v>94</v>
      </c>
      <c r="E18" s="18" t="s">
        <v>95</v>
      </c>
      <c r="F18" s="17" t="s">
        <v>96</v>
      </c>
      <c r="G18" s="19" t="s">
        <v>97</v>
      </c>
    </row>
    <row r="19" spans="1:7" x14ac:dyDescent="0.3">
      <c r="A19" s="16">
        <v>14</v>
      </c>
      <c r="B19" s="17">
        <v>12</v>
      </c>
      <c r="C19" s="18" t="s">
        <v>98</v>
      </c>
      <c r="D19" s="18" t="s">
        <v>99</v>
      </c>
      <c r="E19" s="18" t="s">
        <v>100</v>
      </c>
      <c r="F19" s="17">
        <v>6</v>
      </c>
      <c r="G19" s="19">
        <v>572</v>
      </c>
    </row>
    <row r="20" spans="1:7" x14ac:dyDescent="0.3">
      <c r="A20" s="16">
        <v>15</v>
      </c>
      <c r="B20" s="17" t="s">
        <v>101</v>
      </c>
      <c r="C20" s="18" t="s">
        <v>102</v>
      </c>
      <c r="D20" s="18" t="s">
        <v>103</v>
      </c>
      <c r="E20" s="18" t="s">
        <v>104</v>
      </c>
      <c r="F20" s="17" t="s">
        <v>105</v>
      </c>
      <c r="G20" s="19" t="s">
        <v>106</v>
      </c>
    </row>
    <row r="21" spans="1:7" x14ac:dyDescent="0.3">
      <c r="A21" s="16">
        <v>16</v>
      </c>
      <c r="B21" s="17" t="s">
        <v>107</v>
      </c>
      <c r="C21" s="18" t="s">
        <v>108</v>
      </c>
      <c r="D21" s="18" t="s">
        <v>109</v>
      </c>
      <c r="E21" s="18" t="s">
        <v>110</v>
      </c>
      <c r="F21" s="17" t="s">
        <v>111</v>
      </c>
      <c r="G21" s="19" t="s">
        <v>112</v>
      </c>
    </row>
    <row r="22" spans="1:7" x14ac:dyDescent="0.3">
      <c r="A22" s="16">
        <v>17</v>
      </c>
      <c r="B22" s="17">
        <v>14</v>
      </c>
      <c r="C22" s="18" t="s">
        <v>113</v>
      </c>
      <c r="D22" s="18" t="s">
        <v>114</v>
      </c>
      <c r="E22" s="18" t="s">
        <v>115</v>
      </c>
      <c r="F22" s="17">
        <v>14</v>
      </c>
      <c r="G22" s="19">
        <v>562</v>
      </c>
    </row>
    <row r="23" spans="1:7" x14ac:dyDescent="0.3">
      <c r="A23" s="16">
        <v>18</v>
      </c>
      <c r="B23" s="17">
        <v>15</v>
      </c>
      <c r="C23" s="18" t="s">
        <v>116</v>
      </c>
      <c r="D23" s="18" t="s">
        <v>117</v>
      </c>
      <c r="E23" s="18" t="s">
        <v>118</v>
      </c>
      <c r="F23" s="17">
        <v>15</v>
      </c>
      <c r="G23" s="19">
        <v>576</v>
      </c>
    </row>
    <row r="24" spans="1:7" x14ac:dyDescent="0.3">
      <c r="A24" s="16">
        <v>19</v>
      </c>
      <c r="B24" s="17">
        <v>16</v>
      </c>
      <c r="C24" s="18" t="s">
        <v>119</v>
      </c>
      <c r="D24" s="18" t="s">
        <v>120</v>
      </c>
      <c r="E24" s="22" t="s">
        <v>121</v>
      </c>
      <c r="F24" s="17">
        <v>29</v>
      </c>
      <c r="G24" s="19">
        <v>564</v>
      </c>
    </row>
    <row r="25" spans="1:7" x14ac:dyDescent="0.3">
      <c r="A25" s="16">
        <v>20</v>
      </c>
      <c r="B25" s="17">
        <v>17</v>
      </c>
      <c r="C25" s="18" t="s">
        <v>122</v>
      </c>
      <c r="D25" s="18" t="s">
        <v>123</v>
      </c>
      <c r="E25" s="18" t="s">
        <v>124</v>
      </c>
      <c r="F25" s="17">
        <v>16</v>
      </c>
      <c r="G25" s="19">
        <v>577</v>
      </c>
    </row>
    <row r="26" spans="1:7" s="3" customFormat="1" x14ac:dyDescent="0.3">
      <c r="A26" s="20">
        <v>21</v>
      </c>
      <c r="B26" s="21">
        <v>18</v>
      </c>
      <c r="C26" s="22" t="s">
        <v>125</v>
      </c>
      <c r="D26" s="22" t="s">
        <v>126</v>
      </c>
      <c r="E26" s="22" t="s">
        <v>127</v>
      </c>
      <c r="F26" s="21">
        <v>28</v>
      </c>
      <c r="G26" s="23">
        <v>563</v>
      </c>
    </row>
    <row r="27" spans="1:7" x14ac:dyDescent="0.3">
      <c r="A27" s="24">
        <v>22</v>
      </c>
      <c r="B27" s="25">
        <v>19</v>
      </c>
      <c r="C27" s="26" t="s">
        <v>269</v>
      </c>
      <c r="D27" s="26"/>
      <c r="E27" s="26"/>
      <c r="F27" s="25"/>
      <c r="G27" s="27"/>
    </row>
    <row r="28" spans="1:7" x14ac:dyDescent="0.3">
      <c r="A28" s="16">
        <v>23</v>
      </c>
      <c r="B28" s="17">
        <v>20</v>
      </c>
      <c r="C28" s="18" t="s">
        <v>128</v>
      </c>
      <c r="D28" s="18" t="s">
        <v>129</v>
      </c>
      <c r="E28" s="22" t="s">
        <v>130</v>
      </c>
      <c r="F28" s="17">
        <v>27</v>
      </c>
      <c r="G28" s="19">
        <v>616</v>
      </c>
    </row>
    <row r="29" spans="1:7" x14ac:dyDescent="0.3">
      <c r="A29" s="16">
        <v>24</v>
      </c>
      <c r="B29" s="17" t="s">
        <v>131</v>
      </c>
      <c r="C29" s="18" t="s">
        <v>132</v>
      </c>
      <c r="D29" s="18" t="s">
        <v>133</v>
      </c>
      <c r="E29" s="18" t="s">
        <v>134</v>
      </c>
      <c r="F29" s="17" t="s">
        <v>135</v>
      </c>
      <c r="G29" s="19" t="s">
        <v>136</v>
      </c>
    </row>
    <row r="30" spans="1:7" x14ac:dyDescent="0.3">
      <c r="A30" s="16">
        <v>25</v>
      </c>
      <c r="B30" s="17" t="s">
        <v>137</v>
      </c>
      <c r="C30" s="18" t="s">
        <v>138</v>
      </c>
      <c r="D30" s="18" t="s">
        <v>139</v>
      </c>
      <c r="E30" s="18" t="s">
        <v>140</v>
      </c>
      <c r="F30" s="17" t="s">
        <v>141</v>
      </c>
      <c r="G30" s="19" t="s">
        <v>142</v>
      </c>
    </row>
    <row r="31" spans="1:7" x14ac:dyDescent="0.3">
      <c r="A31" s="16">
        <v>26</v>
      </c>
      <c r="B31" s="17">
        <v>22</v>
      </c>
      <c r="C31" s="18" t="s">
        <v>143</v>
      </c>
      <c r="D31" s="18" t="s">
        <v>144</v>
      </c>
      <c r="E31" s="18" t="s">
        <v>145</v>
      </c>
      <c r="F31" s="17">
        <v>26</v>
      </c>
      <c r="G31" s="19">
        <v>615</v>
      </c>
    </row>
    <row r="32" spans="1:7" s="3" customFormat="1" x14ac:dyDescent="0.3">
      <c r="A32" s="20">
        <v>27</v>
      </c>
      <c r="B32" s="21" t="s">
        <v>146</v>
      </c>
      <c r="C32" s="22" t="s">
        <v>147</v>
      </c>
      <c r="D32" s="28"/>
      <c r="E32" s="28"/>
      <c r="F32" s="21" t="s">
        <v>148</v>
      </c>
      <c r="G32" s="23" t="s">
        <v>149</v>
      </c>
    </row>
    <row r="33" spans="1:7" s="49" customFormat="1" x14ac:dyDescent="0.3">
      <c r="A33" s="43">
        <v>28</v>
      </c>
      <c r="B33" s="44" t="s">
        <v>150</v>
      </c>
      <c r="C33" s="45" t="s">
        <v>207</v>
      </c>
      <c r="D33" s="45" t="s">
        <v>208</v>
      </c>
      <c r="E33" s="46" t="s">
        <v>209</v>
      </c>
      <c r="F33" s="47"/>
      <c r="G33" s="48"/>
    </row>
    <row r="34" spans="1:7" x14ac:dyDescent="0.3">
      <c r="A34" s="16">
        <v>29</v>
      </c>
      <c r="B34" s="17" t="s">
        <v>151</v>
      </c>
      <c r="C34" s="18" t="s">
        <v>152</v>
      </c>
      <c r="D34" s="18" t="s">
        <v>153</v>
      </c>
      <c r="E34" s="18" t="s">
        <v>154</v>
      </c>
      <c r="F34" s="17" t="s">
        <v>155</v>
      </c>
      <c r="G34" s="19" t="s">
        <v>156</v>
      </c>
    </row>
    <row r="35" spans="1:7" x14ac:dyDescent="0.3">
      <c r="A35" s="16">
        <v>30</v>
      </c>
      <c r="B35" s="17" t="s">
        <v>157</v>
      </c>
      <c r="C35" s="18" t="s">
        <v>158</v>
      </c>
      <c r="D35" s="18" t="s">
        <v>159</v>
      </c>
      <c r="E35" s="18" t="s">
        <v>160</v>
      </c>
      <c r="F35" s="17" t="s">
        <v>161</v>
      </c>
      <c r="G35" s="19" t="s">
        <v>162</v>
      </c>
    </row>
    <row r="36" spans="1:7" s="54" customFormat="1" x14ac:dyDescent="0.3">
      <c r="A36" s="50">
        <v>31</v>
      </c>
      <c r="B36" s="51" t="s">
        <v>163</v>
      </c>
      <c r="C36" s="52" t="s">
        <v>164</v>
      </c>
      <c r="D36" s="52" t="s">
        <v>165</v>
      </c>
      <c r="E36" s="52" t="s">
        <v>166</v>
      </c>
      <c r="F36" s="51" t="s">
        <v>167</v>
      </c>
      <c r="G36" s="53" t="s">
        <v>168</v>
      </c>
    </row>
    <row r="37" spans="1:7" s="3" customFormat="1" x14ac:dyDescent="0.3">
      <c r="A37" s="20">
        <v>32</v>
      </c>
      <c r="B37" s="21" t="s">
        <v>169</v>
      </c>
      <c r="C37" s="22" t="s">
        <v>170</v>
      </c>
      <c r="D37" s="22" t="s">
        <v>171</v>
      </c>
      <c r="E37" s="22" t="s">
        <v>172</v>
      </c>
      <c r="F37" s="21" t="s">
        <v>173</v>
      </c>
      <c r="G37" s="23" t="s">
        <v>174</v>
      </c>
    </row>
    <row r="38" spans="1:7" x14ac:dyDescent="0.3">
      <c r="A38" s="16">
        <v>33</v>
      </c>
      <c r="B38" s="17" t="s">
        <v>175</v>
      </c>
      <c r="C38" s="18" t="s">
        <v>176</v>
      </c>
      <c r="D38" s="18" t="s">
        <v>177</v>
      </c>
      <c r="E38" s="18" t="s">
        <v>178</v>
      </c>
      <c r="F38" s="17" t="s">
        <v>131</v>
      </c>
      <c r="G38" s="19" t="s">
        <v>179</v>
      </c>
    </row>
    <row r="39" spans="1:7" x14ac:dyDescent="0.3">
      <c r="A39" s="16">
        <v>34</v>
      </c>
      <c r="B39" s="17" t="s">
        <v>180</v>
      </c>
      <c r="C39" s="18" t="s">
        <v>181</v>
      </c>
      <c r="D39" s="18" t="s">
        <v>182</v>
      </c>
      <c r="E39" s="18" t="s">
        <v>183</v>
      </c>
      <c r="F39" s="17" t="s">
        <v>137</v>
      </c>
      <c r="G39" s="19" t="s">
        <v>184</v>
      </c>
    </row>
    <row r="40" spans="1:7" x14ac:dyDescent="0.3">
      <c r="A40" s="16">
        <v>35</v>
      </c>
      <c r="B40" s="17" t="s">
        <v>185</v>
      </c>
      <c r="C40" s="18" t="s">
        <v>186</v>
      </c>
      <c r="D40" s="18" t="s">
        <v>187</v>
      </c>
      <c r="E40" s="18" t="s">
        <v>188</v>
      </c>
      <c r="F40" s="17" t="s">
        <v>163</v>
      </c>
      <c r="G40" s="19" t="s">
        <v>189</v>
      </c>
    </row>
    <row r="41" spans="1:7" s="3" customFormat="1" x14ac:dyDescent="0.3">
      <c r="A41" s="32">
        <v>36</v>
      </c>
      <c r="B41" s="33" t="s">
        <v>190</v>
      </c>
      <c r="C41" s="34" t="s">
        <v>191</v>
      </c>
      <c r="D41" s="30"/>
      <c r="E41" s="30"/>
      <c r="F41" s="33" t="s">
        <v>169</v>
      </c>
      <c r="G41" s="35" t="s">
        <v>192</v>
      </c>
    </row>
    <row r="42" spans="1:7" x14ac:dyDescent="0.3">
      <c r="A42" s="16">
        <v>37</v>
      </c>
      <c r="B42" s="17" t="s">
        <v>193</v>
      </c>
      <c r="C42" s="18" t="s">
        <v>194</v>
      </c>
      <c r="D42" s="18" t="s">
        <v>195</v>
      </c>
      <c r="E42" s="18"/>
      <c r="F42" s="17" t="s">
        <v>151</v>
      </c>
      <c r="G42" s="19" t="s">
        <v>196</v>
      </c>
    </row>
    <row r="43" spans="1:7" s="3" customFormat="1" x14ac:dyDescent="0.3">
      <c r="A43" s="32">
        <v>38</v>
      </c>
      <c r="B43" s="33" t="s">
        <v>197</v>
      </c>
      <c r="C43" s="34" t="s">
        <v>198</v>
      </c>
      <c r="D43" s="34" t="s">
        <v>199</v>
      </c>
      <c r="E43" s="30"/>
      <c r="F43" s="29"/>
      <c r="G43" s="31"/>
    </row>
    <row r="44" spans="1:7" x14ac:dyDescent="0.3">
      <c r="A44" s="16">
        <v>39</v>
      </c>
      <c r="B44" s="17">
        <v>32</v>
      </c>
      <c r="C44" s="18" t="s">
        <v>200</v>
      </c>
      <c r="D44" s="18" t="s">
        <v>201</v>
      </c>
      <c r="E44" s="18" t="s">
        <v>202</v>
      </c>
      <c r="F44" s="21" t="s">
        <v>146</v>
      </c>
      <c r="G44" s="19">
        <v>611</v>
      </c>
    </row>
    <row r="45" spans="1:7" ht="15" thickBot="1" x14ac:dyDescent="0.35">
      <c r="A45" s="36">
        <v>40</v>
      </c>
      <c r="B45" s="37">
        <v>34</v>
      </c>
      <c r="C45" s="38" t="s">
        <v>203</v>
      </c>
      <c r="D45" s="39" t="s">
        <v>204</v>
      </c>
      <c r="E45" s="39" t="s">
        <v>205</v>
      </c>
      <c r="F45" s="40" t="s">
        <v>150</v>
      </c>
      <c r="G45" s="41">
        <v>612</v>
      </c>
    </row>
  </sheetData>
  <mergeCells count="2">
    <mergeCell ref="A2:G2"/>
    <mergeCell ref="A3:G3"/>
  </mergeCells>
  <hyperlinks>
    <hyperlink ref="E33" r:id="rId1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Regnskap 2017</vt:lpstr>
      <vt:lpstr>Regnskap vs budsjett 2017</vt:lpstr>
      <vt:lpstr>Regnskap Sameiet Solåsen VA </vt:lpstr>
      <vt:lpstr>Busjett 2018</vt:lpstr>
      <vt:lpstr>Medlemsliste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Didriksen</dc:creator>
  <cp:lastModifiedBy>Kari Didriksen</cp:lastModifiedBy>
  <cp:lastPrinted>2018-03-06T09:44:42Z</cp:lastPrinted>
  <dcterms:created xsi:type="dcterms:W3CDTF">2018-01-14T13:21:05Z</dcterms:created>
  <dcterms:modified xsi:type="dcterms:W3CDTF">2018-03-18T17:47:33Z</dcterms:modified>
</cp:coreProperties>
</file>